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del" sheetId="1" state="visible" r:id="rId1"/>
    <sheet xmlns:r="http://schemas.openxmlformats.org/officeDocument/2006/relationships" name="Configurations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$#,##0.00"/>
    <numFmt numFmtId="165" formatCode="$#,##0"/>
    <numFmt numFmtId="166" formatCode="#,##0.0"/>
  </numFmts>
  <fonts count="11">
    <font>
      <name val="Calibri"/>
      <family val="2"/>
      <color theme="1"/>
      <sz val="11"/>
      <scheme val="minor"/>
    </font>
    <font>
      <b val="1"/>
      <color rgb="00FFFFFF"/>
      <sz val="15"/>
    </font>
    <font>
      <i val="1"/>
      <color rgb="00FFFFFF"/>
      <sz val="9"/>
    </font>
    <font>
      <b val="1"/>
      <color rgb="001B6E4B"/>
      <sz val="11"/>
    </font>
    <font>
      <color rgb="00333333"/>
    </font>
    <font>
      <b val="1"/>
      <color rgb="000E3D2B"/>
    </font>
    <font>
      <b val="1"/>
      <color rgb="00A2762A"/>
    </font>
    <font>
      <b val="1"/>
      <color rgb="00FFFFFF"/>
    </font>
    <font>
      <color rgb="000E3D2B"/>
    </font>
    <font>
      <b val="1"/>
      <color rgb="001B6E4B"/>
    </font>
    <font>
      <i val="1"/>
      <color rgb="00777777"/>
      <sz val="9"/>
    </font>
  </fonts>
  <fills count="9">
    <fill>
      <patternFill/>
    </fill>
    <fill>
      <patternFill patternType="gray125"/>
    </fill>
    <fill>
      <patternFill patternType="solid">
        <fgColor rgb="000E3D2B"/>
      </patternFill>
    </fill>
    <fill>
      <patternFill patternType="solid">
        <fgColor rgb="001B6E4B"/>
      </patternFill>
    </fill>
    <fill>
      <patternFill patternType="solid">
        <fgColor rgb="00F1EBDD"/>
      </patternFill>
    </fill>
    <fill>
      <patternFill patternType="solid">
        <fgColor rgb="00FFF3D6"/>
      </patternFill>
    </fill>
    <fill>
      <patternFill patternType="solid">
        <fgColor rgb="00FFFFFF"/>
      </patternFill>
    </fill>
    <fill>
      <patternFill patternType="solid">
        <fgColor rgb="00F7F2E8"/>
      </patternFill>
    </fill>
    <fill>
      <patternFill patternType="solid">
        <fgColor rgb="00EAF3EC"/>
      </patternFill>
    </fill>
  </fills>
  <borders count="2">
    <border>
      <left/>
      <right/>
      <top/>
      <bottom/>
      <diagonal/>
    </border>
    <border>
      <left style="thin">
        <color rgb="00D8D8D0"/>
      </left>
      <right style="thin">
        <color rgb="00D8D8D0"/>
      </right>
      <top style="thin">
        <color rgb="00D8D8D0"/>
      </top>
      <bottom style="thin">
        <color rgb="00D8D8D0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indent="1"/>
    </xf>
    <xf numFmtId="0" fontId="3" fillId="4" borderId="0" pivotButton="0" quotePrefix="0" xfId="0"/>
    <xf numFmtId="0" fontId="0" fillId="4" borderId="0" pivotButton="0" quotePrefix="0" xfId="0"/>
    <xf numFmtId="0" fontId="4" fillId="0" borderId="1" pivotButton="0" quotePrefix="0" xfId="0"/>
    <xf numFmtId="3" fontId="5" fillId="5" borderId="1" applyAlignment="1" pivotButton="0" quotePrefix="0" xfId="0">
      <alignment horizontal="right"/>
    </xf>
    <xf numFmtId="164" fontId="5" fillId="5" borderId="1" applyAlignment="1" pivotButton="0" quotePrefix="0" xfId="0">
      <alignment horizontal="right"/>
    </xf>
    <xf numFmtId="9" fontId="5" fillId="5" borderId="1" applyAlignment="1" pivotButton="0" quotePrefix="0" xfId="0">
      <alignment horizontal="right"/>
    </xf>
    <xf numFmtId="165" fontId="5" fillId="5" borderId="1" applyAlignment="1" pivotButton="0" quotePrefix="0" xfId="0">
      <alignment horizontal="right"/>
    </xf>
    <xf numFmtId="3" fontId="5" fillId="0" borderId="1" applyAlignment="1" pivotButton="0" quotePrefix="0" xfId="0">
      <alignment horizontal="right"/>
    </xf>
    <xf numFmtId="165" fontId="5" fillId="0" borderId="1" applyAlignment="1" pivotButton="0" quotePrefix="0" xfId="0">
      <alignment horizontal="right"/>
    </xf>
    <xf numFmtId="165" fontId="6" fillId="5" borderId="1" applyAlignment="1" pivotButton="0" quotePrefix="0" xfId="0">
      <alignment horizontal="right"/>
    </xf>
    <xf numFmtId="166" fontId="6" fillId="5" borderId="1" applyAlignment="1" pivotButton="0" quotePrefix="0" xfId="0">
      <alignment horizontal="right"/>
    </xf>
    <xf numFmtId="4" fontId="5" fillId="0" borderId="1" applyAlignment="1" pivotButton="0" quotePrefix="0" xfId="0">
      <alignment horizontal="right"/>
    </xf>
    <xf numFmtId="0" fontId="7" fillId="3" borderId="1" applyAlignment="1" pivotButton="0" quotePrefix="0" xfId="0">
      <alignment horizontal="center" vertical="center" wrapText="1"/>
    </xf>
    <xf numFmtId="0" fontId="8" fillId="6" borderId="1" pivotButton="0" quotePrefix="0" xfId="0"/>
    <xf numFmtId="3" fontId="0" fillId="6" borderId="1" applyAlignment="1" pivotButton="0" quotePrefix="0" xfId="0">
      <alignment horizontal="right"/>
    </xf>
    <xf numFmtId="165" fontId="0" fillId="6" borderId="1" applyAlignment="1" pivotButton="0" quotePrefix="0" xfId="0">
      <alignment horizontal="right"/>
    </xf>
    <xf numFmtId="166" fontId="0" fillId="6" borderId="1" applyAlignment="1" pivotButton="0" quotePrefix="0" xfId="0">
      <alignment horizontal="right"/>
    </xf>
    <xf numFmtId="0" fontId="8" fillId="7" borderId="1" pivotButton="0" quotePrefix="0" xfId="0"/>
    <xf numFmtId="3" fontId="0" fillId="7" borderId="1" applyAlignment="1" pivotButton="0" quotePrefix="0" xfId="0">
      <alignment horizontal="right"/>
    </xf>
    <xf numFmtId="165" fontId="0" fillId="7" borderId="1" applyAlignment="1" pivotButton="0" quotePrefix="0" xfId="0">
      <alignment horizontal="right"/>
    </xf>
    <xf numFmtId="166" fontId="0" fillId="7" borderId="1" applyAlignment="1" pivotButton="0" quotePrefix="0" xfId="0">
      <alignment horizontal="right"/>
    </xf>
    <xf numFmtId="0" fontId="9" fillId="8" borderId="1" pivotButton="0" quotePrefix="0" xfId="0"/>
    <xf numFmtId="3" fontId="9" fillId="8" borderId="1" applyAlignment="1" pivotButton="0" quotePrefix="0" xfId="0">
      <alignment horizontal="right"/>
    </xf>
    <xf numFmtId="165" fontId="9" fillId="8" borderId="1" applyAlignment="1" pivotButton="0" quotePrefix="0" xfId="0">
      <alignment horizontal="right"/>
    </xf>
    <xf numFmtId="166" fontId="9" fillId="8" borderId="1" applyAlignment="1" pivotButton="0" quotePrefix="0" xfId="0">
      <alignment horizontal="right"/>
    </xf>
    <xf numFmtId="0" fontId="10" fillId="0" borderId="0" pivotButton="0" quotePrefix="0" xfId="0"/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" customWidth="1" min="1" max="1"/>
    <col width="36" customWidth="1" min="2" max="2"/>
    <col width="18" customWidth="1" min="3" max="3"/>
    <col width="2" customWidth="1" min="4" max="4"/>
  </cols>
  <sheetData>
    <row r="1" ht="30" customHeight="1">
      <c r="A1" s="1" t="inlineStr">
        <is>
          <t>🌱  AEROPONICS.FARM — Financial Model</t>
        </is>
      </c>
    </row>
    <row r="2" ht="18" customHeight="1">
      <c r="A2" s="2" t="inlineStr">
        <is>
          <t>Editable — change the highlighted inputs; results recalculate. Figures in USD, indicative.</t>
        </is>
      </c>
    </row>
    <row r="4">
      <c r="B4" s="3" t="inlineStr">
        <is>
          <t>INPUTS</t>
        </is>
      </c>
      <c r="C4" s="4" t="inlineStr"/>
    </row>
    <row r="5">
      <c r="B5" s="5" t="inlineStr">
        <is>
          <t>Growing area (m²)</t>
        </is>
      </c>
      <c r="C5" s="6" t="n">
        <v>45</v>
      </c>
    </row>
    <row r="6">
      <c r="B6" s="5" t="inlineStr">
        <is>
          <t>Yield (kg / m² · month)</t>
        </is>
      </c>
      <c r="C6" s="6" t="n">
        <v>59</v>
      </c>
    </row>
    <row r="7">
      <c r="B7" s="5" t="inlineStr">
        <is>
          <t>Sell price ($ / kg)</t>
        </is>
      </c>
      <c r="C7" s="7" t="n">
        <v>15.3</v>
      </c>
    </row>
    <row r="8">
      <c r="B8" s="5" t="inlineStr">
        <is>
          <t>Production cost ($ / kg)</t>
        </is>
      </c>
      <c r="C8" s="7" t="n">
        <v>7.7</v>
      </c>
    </row>
    <row r="9">
      <c r="B9" s="5" t="inlineStr">
        <is>
          <t>Operating overhead (% of revenue)</t>
        </is>
      </c>
      <c r="C9" s="8" t="n">
        <v>0.25</v>
      </c>
    </row>
    <row r="10">
      <c r="B10" s="5" t="inlineStr">
        <is>
          <t>CAPEX ($)</t>
        </is>
      </c>
      <c r="C10" s="9" t="n">
        <v>130300</v>
      </c>
    </row>
    <row r="12">
      <c r="B12" s="3" t="inlineStr">
        <is>
          <t>RESULTS  (monthly unless noted)</t>
        </is>
      </c>
      <c r="C12" s="4" t="inlineStr"/>
    </row>
    <row r="13">
      <c r="B13" s="5" t="inlineStr">
        <is>
          <t>Output (kg / month)</t>
        </is>
      </c>
      <c r="C13" s="10">
        <f>C5*C6</f>
        <v/>
      </c>
    </row>
    <row r="14">
      <c r="B14" s="5" t="inlineStr">
        <is>
          <t>Revenue ($ / month)</t>
        </is>
      </c>
      <c r="C14" s="11">
        <f>C13*C7</f>
        <v/>
      </c>
    </row>
    <row r="15">
      <c r="B15" s="5" t="inlineStr">
        <is>
          <t>Production cost ($ / month)</t>
        </is>
      </c>
      <c r="C15" s="11">
        <f>-C13*C8</f>
        <v/>
      </c>
    </row>
    <row r="16">
      <c r="B16" s="5" t="inlineStr">
        <is>
          <t>Gross margin ($ / month)</t>
        </is>
      </c>
      <c r="C16" s="11">
        <f>C14+C15</f>
        <v/>
      </c>
    </row>
    <row r="17">
      <c r="B17" s="5" t="inlineStr">
        <is>
          <t>Operating overhead ($ / month)</t>
        </is>
      </c>
      <c r="C17" s="11">
        <f>-C14*C9</f>
        <v/>
      </c>
    </row>
    <row r="18">
      <c r="B18" s="5" t="inlineStr">
        <is>
          <t>EBITDA ($ / month)</t>
        </is>
      </c>
      <c r="C18" s="12">
        <f>C16+C17</f>
        <v/>
      </c>
    </row>
    <row r="19">
      <c r="B19" s="5" t="inlineStr">
        <is>
          <t>EBITDA ($ / year)</t>
        </is>
      </c>
      <c r="C19" s="11">
        <f>C18*12</f>
        <v/>
      </c>
    </row>
    <row r="20">
      <c r="B20" s="5" t="inlineStr">
        <is>
          <t>Payback (months)</t>
        </is>
      </c>
      <c r="C20" s="13">
        <f>IF(C18&gt;0,C10/C18,"—")</f>
        <v/>
      </c>
    </row>
    <row r="21">
      <c r="B21" s="5" t="inlineStr">
        <is>
          <t>Payback (years)</t>
        </is>
      </c>
      <c r="C21" s="14">
        <f>IF(C18&gt;0,C10/C18/12,"—")</f>
        <v/>
      </c>
    </row>
  </sheetData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" customWidth="1" min="1" max="1"/>
    <col width="18" customWidth="1" min="2" max="2"/>
    <col width="11" customWidth="1" min="3" max="3"/>
    <col width="14" customWidth="1" min="4" max="4"/>
    <col width="20" customWidth="1" min="5" max="5"/>
    <col width="18" customWidth="1" min="6" max="6"/>
    <col width="16" customWidth="1" min="7" max="7"/>
  </cols>
  <sheetData>
    <row r="1" ht="30" customHeight="1">
      <c r="A1" s="1" t="inlineStr">
        <is>
          <t>🌱  AEROPONICS.FARM — Configurations</t>
        </is>
      </c>
    </row>
    <row r="2" ht="18" customHeight="1">
      <c r="A2" s="2" t="inlineStr">
        <is>
          <t>A-Series aeroponic systems — output, cost and margin per model. USD, indicative.</t>
        </is>
      </c>
    </row>
    <row r="4" ht="30" customHeight="1">
      <c r="B4" s="15" t="inlineStr">
        <is>
          <t>Model</t>
        </is>
      </c>
      <c r="C4" s="15" t="inlineStr">
        <is>
          <t>Area (m²)</t>
        </is>
      </c>
      <c r="D4" s="15" t="inlineStr">
        <is>
          <t>Output kg/mo</t>
        </is>
      </c>
      <c r="E4" s="15" t="inlineStr">
        <is>
          <t>CAPEX (ex-works)</t>
        </is>
      </c>
      <c r="F4" s="15" t="inlineStr">
        <is>
          <t>Gross margin /mo</t>
        </is>
      </c>
      <c r="G4" s="15" t="inlineStr">
        <is>
          <t>Payback (yrs)</t>
        </is>
      </c>
    </row>
    <row r="5">
      <c r="B5" s="16" t="inlineStr">
        <is>
          <t>A9 — base</t>
        </is>
      </c>
      <c r="C5" s="17" t="n">
        <v>9</v>
      </c>
      <c r="D5" s="17" t="n">
        <v>535</v>
      </c>
      <c r="E5" s="18" t="n">
        <v>66000</v>
      </c>
      <c r="F5" s="18" t="n">
        <v>4100</v>
      </c>
      <c r="G5" s="19">
        <f>E5/F5/12</f>
        <v/>
      </c>
    </row>
    <row r="6">
      <c r="B6" s="20" t="inlineStr">
        <is>
          <t>A18</t>
        </is>
      </c>
      <c r="C6" s="21" t="n">
        <v>18</v>
      </c>
      <c r="D6" s="21" t="n">
        <v>1070</v>
      </c>
      <c r="E6" s="22" t="n">
        <v>81700</v>
      </c>
      <c r="F6" s="22" t="n">
        <v>8200</v>
      </c>
      <c r="G6" s="23">
        <f>E6/F6/12</f>
        <v/>
      </c>
    </row>
    <row r="7">
      <c r="B7" s="16" t="inlineStr">
        <is>
          <t>A27</t>
        </is>
      </c>
      <c r="C7" s="17" t="n">
        <v>27</v>
      </c>
      <c r="D7" s="17" t="n">
        <v>1605</v>
      </c>
      <c r="E7" s="18" t="n">
        <v>99600</v>
      </c>
      <c r="F7" s="18" t="n">
        <v>12300</v>
      </c>
      <c r="G7" s="19">
        <f>E7/F7/12</f>
        <v/>
      </c>
    </row>
    <row r="8">
      <c r="B8" s="20" t="inlineStr">
        <is>
          <t>A36</t>
        </is>
      </c>
      <c r="C8" s="21" t="n">
        <v>36</v>
      </c>
      <c r="D8" s="21" t="n">
        <v>2140</v>
      </c>
      <c r="E8" s="22" t="n">
        <v>114900</v>
      </c>
      <c r="F8" s="22" t="n">
        <v>16400</v>
      </c>
      <c r="G8" s="23">
        <f>E8/F8/12</f>
        <v/>
      </c>
    </row>
    <row r="9">
      <c r="B9" s="24" t="inlineStr">
        <is>
          <t>A45 — flagship</t>
        </is>
      </c>
      <c r="C9" s="25" t="n">
        <v>45</v>
      </c>
      <c r="D9" s="25" t="n">
        <v>2675</v>
      </c>
      <c r="E9" s="26" t="n">
        <v>130300</v>
      </c>
      <c r="F9" s="26" t="n">
        <v>20500</v>
      </c>
      <c r="G9" s="27">
        <f>E9/F9/12</f>
        <v/>
      </c>
    </row>
    <row r="11">
      <c r="B11" s="28" t="inlineStr">
        <is>
          <t>Production cost ≈ $7.7/kg · wholesale ≈ $15.3/kg (based on concluded contracts). Each additional 9 m² module ≈ $15,300.</t>
        </is>
      </c>
    </row>
  </sheetData>
  <mergeCells count="2">
    <mergeCell ref="A2:G2"/>
    <mergeCell ref="A1:G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104" customWidth="1" min="2" max="2"/>
  </cols>
  <sheetData>
    <row r="1" ht="30" customHeight="1">
      <c r="A1" s="1" t="inlineStr">
        <is>
          <t>🌱  AEROPONICS.FARM — Notes &amp; assumptions</t>
        </is>
      </c>
    </row>
    <row r="2" ht="18" customHeight="1">
      <c r="A2" s="2" t="inlineStr"/>
    </row>
    <row r="4" ht="30" customHeight="1">
      <c r="B4" s="29" t="inlineStr">
        <is>
          <t>•  Figures are indicative, in USD, for orientation only. Every project is engineered and quoted to specification.</t>
        </is>
      </c>
    </row>
    <row r="5" ht="30" customHeight="1">
      <c r="B5" s="29" t="inlineStr">
        <is>
          <t>•  The Model sheet uses a linear yield approximation; the Configurations sheet shows exact per-model figures.</t>
        </is>
      </c>
    </row>
    <row r="6" ht="30" customHeight="1">
      <c r="B6" s="29" t="inlineStr">
        <is>
          <t>•  ‘Gross margin’ = (price − cost) × output. ‘EBITDA’ also deducts an operating-overhead % (energy, labour, rent, maintenance, packaging, logistics).</t>
        </is>
      </c>
    </row>
    <row r="7" ht="30" customHeight="1">
      <c r="B7" s="29" t="inlineStr">
        <is>
          <t>•  Payback = CAPEX ÷ EBITDA. Actual results depend on crop mix, local price, energy cost and utilisation.</t>
        </is>
      </c>
    </row>
    <row r="8" ht="30" customHeight="1">
      <c r="B8" s="29" t="inlineStr">
        <is>
          <t>•  Contracting &amp; shipping via INTERNATIONAL WHOLESALE DIŞ TİCARET LTD. ŞTİ (Türkiye). EXW / FOB / CFR / DAP; USD or EUR.</t>
        </is>
      </c>
    </row>
    <row r="9" ht="30" customHeight="1">
      <c r="B9" s="29" t="inlineStr">
        <is>
          <t>•  Contact:  aeroponics.farm  ·  hello@aeroponics.farm  ·  +90 536 724 93 36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2026-07-25T11:52:40Z</dcterms:created>
  <dcterms:modified xmlns:dcterms="http://purl.org/dc/terms/" xmlns:xsi="http://www.w3.org/2001/XMLSchema-instance" xsi:type="dcterms:W3CDTF">2026-07-25T11:52:40Z</dcterms:modified>
</cp:coreProperties>
</file>